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0080" windowWidth="11100" windowHeight="1170" activeTab="0"/>
  </bookViews>
  <sheets>
    <sheet name="01.05.2024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<sst xmlns="http://schemas.openxmlformats.org/spreadsheetml/2006/main" count="67" uniqueCount="67">
  <si>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Справка</t>
  </si>
  <si>
    <t>Наименование программы</t>
  </si>
  <si>
    <t xml:space="preserve"> </t>
  </si>
  <si>
    <t>Доведено до с/х товаропроизводителей</t>
  </si>
  <si>
    <t>% исполнения ассигнований (гр.4/гр.3*100)</t>
  </si>
  <si>
    <t>Итого финансирование из федерального бюджета</t>
  </si>
  <si>
    <t>9</t>
  </si>
  <si>
    <t>% доведения ассигнований до с/х товаропроизводителей (гр.6/гр.3*100)</t>
  </si>
  <si>
    <t xml:space="preserve">Лимиты согласно распоряжениям Правительства РФ </t>
  </si>
  <si>
    <t>Ассигнования (согласно соглашения)</t>
  </si>
  <si>
    <t>Остаток ПОФ на лицевых счетах в районах (гр.4-гр.6)</t>
  </si>
  <si>
    <t xml:space="preserve">Доведено ПОФ на лицевые счета 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</si>
  <si>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</si>
  <si>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Субсидии на реализацию проектов создания и развития крестьянского (фермерского) хозяйства</t>
  </si>
  <si>
    <t>субсидии на возмещение части затрат сельскохозяйственных товаропроизводителей на уплату страховых премий, начисленных по договорам сельскохозяйственного страхования;</t>
  </si>
  <si>
    <t>субсидии на возмещение части затрат на поддержку элитного семеноводства;</t>
  </si>
  <si>
    <t>субсидии на возмещение части затрат на поддержку племенного животноводства;</t>
  </si>
  <si>
    <t>Комплексное развитие сельских территорий (КРСТ)</t>
  </si>
  <si>
    <t>Итого финансирование из федерального бюджета без учета КРСТ</t>
  </si>
  <si>
    <t xml:space="preserve"> рублей</t>
  </si>
  <si>
    <t xml:space="preserve">Субсидии на развитие сельского туризма </t>
  </si>
  <si>
    <t>Субвенции на возмещение производителям зерновых культур части затрат на производство и реализацию зерновых культур за счет средств федерального бюджета</t>
  </si>
  <si>
    <t>Остаток ассигнований         (гр. 3 - гр.4)</t>
  </si>
  <si>
    <t>субсидии на возмещение части затрат на производство круп.рог.скота на убой (в живом весе);</t>
  </si>
  <si>
    <t>субсидии на возмещение части затрат, связанных с переработкой сырого молока крупного рогатого скота, козьего и овечьего на пищевую продукцию, по ставке на 1 тонну переработанного молока за счет средств федерального бюджета</t>
  </si>
  <si>
    <t>гранты в форме субсидии на развитие малых форм хозяйствования;</t>
  </si>
  <si>
    <t xml:space="preserve">субсидии на подготовку проектов межевания земельных участков и на проведение кадастровых работ </t>
  </si>
  <si>
    <t>расходы на улучшение жилищных условий граждан, проживающих в сельской местности, в том числе молодых семей и молодых специалистов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</si>
  <si>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</t>
  </si>
  <si>
    <t>субсидии на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</si>
  <si>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субсидии на реализацию мероприятий по благоустройству сельских территорий</t>
  </si>
  <si>
    <t>субсидии на возмещение затрат сельскохозяйственным товаропроизводителям по ученическим договорам и договорам о целевом обучении</t>
  </si>
  <si>
    <t>субсидии на возмещение затрат сельскохозяйственным товаропроизводителям, связанных с привлечением студентов для прохождения практики</t>
  </si>
  <si>
    <t>субсидии на реализацию проектов комплексного развития сельских территорий (сельских агломераций)</t>
  </si>
  <si>
    <t xml:space="preserve"> о финансировании из федерального бюджета в 2024 году</t>
  </si>
  <si>
    <t>Субсидии на поддержку приоритетных направлений агропромышленного комплекса и развитие малых форм хозяйствования:</t>
  </si>
  <si>
    <t>2024 год</t>
  </si>
  <si>
    <t>субсидии на возмещение части затрат на проведение агротехнологических работ ;</t>
  </si>
  <si>
    <r>
      <rPr>
        <sz val="16"/>
        <rFont val="Times New Roman"/>
        <family val="1"/>
      </rPr>
      <t>Наименование меры поддержки</t>
    </r>
  </si>
  <si>
    <r>
      <rPr>
        <sz val="16"/>
        <rFont val="Times New Roman"/>
        <family val="1"/>
      </rPr>
      <t>Федеральный бюджет</t>
    </r>
  </si>
  <si>
    <r>
      <rPr>
        <sz val="16"/>
        <rFont val="Times New Roman"/>
        <family val="1"/>
      </rPr>
      <t>Планируемый объем поддержки</t>
    </r>
  </si>
  <si>
    <r>
      <rPr>
        <sz val="16"/>
        <rFont val="Times New Roman"/>
        <family val="1"/>
      </rPr>
      <t>Фактический объем предоставленной поддержки по
состоянию на дату</t>
    </r>
  </si>
  <si>
    <r>
      <rPr>
        <b/>
        <sz val="16"/>
        <rFont val="Times New Roman"/>
        <family val="1"/>
      </rPr>
      <t>Итого, в том числе:</t>
    </r>
  </si>
  <si>
    <r>
      <rPr>
        <sz val="16"/>
        <rFont val="Times New Roman"/>
        <family val="1"/>
      </rPr>
      <t>Поддержка животноводства</t>
    </r>
  </si>
  <si>
    <r>
      <rPr>
        <sz val="16"/>
        <rFont val="Times New Roman"/>
        <family val="1"/>
      </rPr>
      <t>Поддержка растениеводства</t>
    </r>
  </si>
  <si>
    <r>
      <rPr>
        <sz val="16"/>
        <rFont val="Times New Roman"/>
        <family val="1"/>
      </rPr>
      <t>Субсидии  и  субвенции  на  возмещение  процентной  ставки  по кредитам</t>
    </r>
  </si>
  <si>
    <r>
      <rPr>
        <sz val="16"/>
        <rFont val="Times New Roman"/>
        <family val="1"/>
      </rPr>
      <t>Программа    комплексного    развития    сельских    территорий    и адресная инвестиционная программа</t>
    </r>
  </si>
  <si>
    <r>
      <rPr>
        <sz val="16"/>
        <rFont val="Times New Roman"/>
        <family val="1"/>
      </rPr>
      <t>Поддержка малых форм хозяйствования</t>
    </r>
  </si>
  <si>
    <r>
      <rPr>
        <sz val="16"/>
        <rFont val="Times New Roman"/>
        <family val="1"/>
      </rPr>
      <t>Финансовое     обеспечение     уставной     деятельности     «Фонда поддержки  агропромышленного  комплекса  и  проектов  развития производительных сил муниципальных образований»</t>
    </r>
  </si>
  <si>
    <r>
      <rPr>
        <sz val="16"/>
        <rFont val="Times New Roman"/>
        <family val="1"/>
      </rPr>
      <t>Прочие направления</t>
    </r>
  </si>
  <si>
    <t xml:space="preserve">субсидии на поддержку производства молока; </t>
  </si>
  <si>
    <t>Субсидии на стимулирование увеличения производства картофеля и овощей:</t>
  </si>
  <si>
    <t>достигнут объем высева элитного и (или) оригинального семенного картофеля и овощных культур</t>
  </si>
  <si>
    <t>посевная площадь под картофелем в сельскохозяйственных организациях, крестьянских (фермерских) хозяйствах, включая индивидуальных предпринимателей составила</t>
  </si>
  <si>
    <t>посевная площадь под овощами открытого грунта в сельскохозяйственных организациях, крестьянских (фермерских) хозяйствах, включая индивидуальных предпринимателей составила</t>
  </si>
  <si>
    <t>произведено картофеля в сельскохозяйственных организациях, крестьянских (фермерских) хозяйствах и у индивидуальных предпринимателей</t>
  </si>
  <si>
    <t>произведено овощей открытого грунта в сельскохозяйственных организациях, крестьянских (фермерских) хозяйствах и у индивидуальных предпринимателей</t>
  </si>
  <si>
    <t>реализовано картофеля, произведенного гражданами, ведущими личное подсобное хозяйство и применяющими специальный налоговый режим "Налог на профессиональный доход", получившими государственную поддержку</t>
  </si>
  <si>
    <t>реализовано овощей открытого грунта, произведенных гражданами, ведущими личное подсобное хозяйство и применяющими специальный налоговый режим "Налог на профессиональный доход", получившими государственную поддержку</t>
  </si>
  <si>
    <t>произведено продукции овощеводства защищенного грунта собственного производства, выращенной с применением технологии досвечивания</t>
  </si>
  <si>
    <r>
      <t xml:space="preserve"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</t>
    </r>
    <r>
      <rPr>
        <b/>
        <sz val="24"/>
        <rFont val="Times New Roman"/>
        <family val="1"/>
      </rPr>
      <t>Культуртехнические мероприятия.</t>
    </r>
  </si>
  <si>
    <r>
      <t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</t>
    </r>
    <r>
      <rPr>
        <b/>
        <sz val="24"/>
        <rFont val="Times New Roman"/>
        <family val="1"/>
      </rPr>
      <t xml:space="preserve"> Мероприятия по известкованию.</t>
    </r>
  </si>
  <si>
    <r>
      <t xml:space="preserve"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</t>
    </r>
    <r>
      <rPr>
        <b/>
        <sz val="24"/>
        <rFont val="Times New Roman"/>
        <family val="1"/>
      </rPr>
      <t>Гидромелиративные мероприятия.</t>
    </r>
  </si>
  <si>
    <t>Эффективное вовлечение в оборот земель сельскохозяйственного назначения и развитие мелиоративного комплекса:</t>
  </si>
  <si>
    <t>субсидии на создание системы поддержки фермеров и развитие сельской кооперации</t>
  </si>
  <si>
    <t>субсидии на осуществление деятельности центра компетенций в сфере сельскохозяйственной кооперации и поддержки фермеров</t>
  </si>
  <si>
    <t>на 01.05.2024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</si>
</sst>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"/>
    <numFmt numFmtId="176" formatCode="#,##0.000"/>
    <numFmt numFmtId="177" formatCode="#,##0.0000"/>
    <numFmt numFmtId="178" formatCode="0.00000"/>
    <numFmt numFmtId="179" formatCode="0.0000000"/>
    <numFmt numFmtId="180" formatCode="0.00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;[Red]#,##0.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yy\ hh:mm"/>
    <numFmt numFmtId="197" formatCode="?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10" fontId="7" fillId="33" borderId="11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51" fillId="33" borderId="11" xfId="0" applyNumberFormat="1" applyFont="1" applyFill="1" applyBorder="1" applyAlignment="1">
      <alignment horizontal="center" vertical="center"/>
    </xf>
    <xf numFmtId="4" fontId="52" fillId="34" borderId="13" xfId="0" applyNumberFormat="1" applyFont="1" applyFill="1" applyBorder="1" applyAlignment="1">
      <alignment horizontal="center" vertical="center"/>
    </xf>
    <xf numFmtId="4" fontId="52" fillId="34" borderId="14" xfId="0" applyNumberFormat="1" applyFont="1" applyFill="1" applyBorder="1" applyAlignment="1">
      <alignment horizontal="center" vertical="center"/>
    </xf>
    <xf numFmtId="4" fontId="6" fillId="34" borderId="14" xfId="0" applyNumberFormat="1" applyFont="1" applyFill="1" applyBorder="1" applyAlignment="1">
      <alignment horizontal="center" vertical="center"/>
    </xf>
    <xf numFmtId="4" fontId="51" fillId="33" borderId="15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10" fontId="7" fillId="33" borderId="15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10" fontId="6" fillId="34" borderId="13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 indent="1"/>
    </xf>
    <xf numFmtId="197" fontId="6" fillId="0" borderId="19" xfId="0" applyNumberFormat="1" applyFont="1" applyBorder="1" applyAlignment="1" applyProtection="1">
      <alignment horizontal="left" vertical="center" wrapText="1" indent="1"/>
      <protection/>
    </xf>
    <xf numFmtId="10" fontId="51" fillId="33" borderId="15" xfId="0" applyNumberFormat="1" applyFont="1" applyFill="1" applyBorder="1" applyAlignment="1">
      <alignment horizontal="center" vertical="center"/>
    </xf>
    <xf numFmtId="10" fontId="52" fillId="34" borderId="13" xfId="0" applyNumberFormat="1" applyFont="1" applyFill="1" applyBorder="1" applyAlignment="1">
      <alignment horizontal="center" vertical="center"/>
    </xf>
    <xf numFmtId="10" fontId="6" fillId="34" borderId="14" xfId="0" applyNumberFormat="1" applyFont="1" applyFill="1" applyBorder="1" applyAlignment="1">
      <alignment horizontal="center" vertical="center"/>
    </xf>
    <xf numFmtId="10" fontId="52" fillId="34" borderId="14" xfId="0" applyNumberFormat="1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 applyProtection="1">
      <alignment horizontal="center" vertical="center" wrapText="1"/>
      <protection/>
    </xf>
    <xf numFmtId="4" fontId="6" fillId="34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 indent="1"/>
    </xf>
    <xf numFmtId="4" fontId="52" fillId="34" borderId="24" xfId="0" applyNumberFormat="1" applyFont="1" applyFill="1" applyBorder="1" applyAlignment="1">
      <alignment horizontal="center" vertical="center"/>
    </xf>
    <xf numFmtId="4" fontId="6" fillId="34" borderId="24" xfId="0" applyNumberFormat="1" applyFont="1" applyFill="1" applyBorder="1" applyAlignment="1">
      <alignment horizontal="center" vertical="center"/>
    </xf>
    <xf numFmtId="10" fontId="6" fillId="34" borderId="24" xfId="0" applyNumberFormat="1" applyFont="1" applyFill="1" applyBorder="1" applyAlignment="1">
      <alignment horizontal="center" vertical="center"/>
    </xf>
    <xf numFmtId="4" fontId="6" fillId="34" borderId="25" xfId="0" applyNumberFormat="1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 wrapText="1" indent="1"/>
    </xf>
    <xf numFmtId="10" fontId="52" fillId="34" borderId="24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center" wrapText="1"/>
    </xf>
    <xf numFmtId="4" fontId="51" fillId="33" borderId="27" xfId="0" applyNumberFormat="1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>
      <alignment horizontal="center" vertical="center"/>
    </xf>
    <xf numFmtId="10" fontId="7" fillId="33" borderId="27" xfId="0" applyNumberFormat="1" applyFont="1" applyFill="1" applyBorder="1" applyAlignment="1">
      <alignment horizontal="center" vertical="center"/>
    </xf>
    <xf numFmtId="4" fontId="7" fillId="33" borderId="28" xfId="0" applyNumberFormat="1" applyFont="1" applyFill="1" applyBorder="1" applyAlignment="1">
      <alignment horizontal="center" vertical="center"/>
    </xf>
    <xf numFmtId="4" fontId="7" fillId="35" borderId="27" xfId="0" applyNumberFormat="1" applyFont="1" applyFill="1" applyBorder="1" applyAlignment="1">
      <alignment horizontal="center" vertical="center"/>
    </xf>
    <xf numFmtId="10" fontId="7" fillId="35" borderId="27" xfId="0" applyNumberFormat="1" applyFont="1" applyFill="1" applyBorder="1" applyAlignment="1">
      <alignment horizontal="center" vertical="center"/>
    </xf>
    <xf numFmtId="4" fontId="7" fillId="35" borderId="28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 wrapText="1"/>
    </xf>
    <xf numFmtId="0" fontId="7" fillId="35" borderId="26" xfId="0" applyFont="1" applyFill="1" applyBorder="1" applyAlignment="1">
      <alignment horizontal="left" vertical="center" wrapText="1"/>
    </xf>
    <xf numFmtId="4" fontId="7" fillId="35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9" xfId="0" applyFont="1" applyFill="1" applyBorder="1" applyAlignment="1">
      <alignment horizontal="left" vertical="top" wrapText="1" indent="1"/>
    </xf>
    <xf numFmtId="0" fontId="9" fillId="0" borderId="29" xfId="0" applyFont="1" applyFill="1" applyBorder="1" applyAlignment="1">
      <alignment horizontal="center" vertical="top" wrapText="1"/>
    </xf>
    <xf numFmtId="0" fontId="11" fillId="36" borderId="29" xfId="0" applyFont="1" applyFill="1" applyBorder="1" applyAlignment="1">
      <alignment horizontal="left" vertical="top" wrapText="1"/>
    </xf>
    <xf numFmtId="4" fontId="9" fillId="36" borderId="29" xfId="0" applyNumberFormat="1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vertical="top" wrapText="1"/>
    </xf>
    <xf numFmtId="4" fontId="9" fillId="0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0" fontId="7" fillId="35" borderId="15" xfId="0" applyNumberFormat="1" applyFont="1" applyFill="1" applyBorder="1" applyAlignment="1">
      <alignment horizontal="center" vertical="center"/>
    </xf>
    <xf numFmtId="4" fontId="7" fillId="35" borderId="16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left" vertical="center" wrapText="1"/>
    </xf>
    <xf numFmtId="4" fontId="51" fillId="33" borderId="31" xfId="0" applyNumberFormat="1" applyFont="1" applyFill="1" applyBorder="1" applyAlignment="1">
      <alignment horizontal="center" vertical="center"/>
    </xf>
    <xf numFmtId="10" fontId="7" fillId="33" borderId="31" xfId="0" applyNumberFormat="1" applyFont="1" applyFill="1" applyBorder="1" applyAlignment="1">
      <alignment horizontal="center" vertical="center"/>
    </xf>
    <xf numFmtId="4" fontId="7" fillId="33" borderId="31" xfId="0" applyNumberFormat="1" applyFont="1" applyFill="1" applyBorder="1" applyAlignment="1">
      <alignment horizontal="center" vertical="center"/>
    </xf>
    <xf numFmtId="4" fontId="7" fillId="33" borderId="32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" fontId="52" fillId="34" borderId="11" xfId="0" applyNumberFormat="1" applyFont="1" applyFill="1" applyBorder="1" applyAlignment="1">
      <alignment horizontal="center" vertical="center"/>
    </xf>
    <xf numFmtId="10" fontId="6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justify"/>
    </xf>
    <xf numFmtId="49" fontId="12" fillId="37" borderId="35" xfId="0" applyNumberFormat="1" applyFont="1" applyFill="1" applyBorder="1" applyAlignment="1">
      <alignment horizontal="center" vertical="justify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" fontId="51" fillId="34" borderId="14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10" fontId="51" fillId="34" borderId="14" xfId="0" applyNumberFormat="1" applyFont="1" applyFill="1" applyBorder="1" applyAlignment="1">
      <alignment horizontal="center" vertical="center"/>
    </xf>
    <xf numFmtId="4" fontId="7" fillId="34" borderId="22" xfId="0" applyNumberFormat="1" applyFont="1" applyFill="1" applyBorder="1" applyAlignment="1">
      <alignment horizontal="center" vertical="center"/>
    </xf>
    <xf numFmtId="4" fontId="51" fillId="34" borderId="11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10" fontId="51" fillId="34" borderId="11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top" wrapText="1" indent="10"/>
    </xf>
    <xf numFmtId="0" fontId="10" fillId="0" borderId="37" xfId="0" applyFont="1" applyFill="1" applyBorder="1" applyAlignment="1">
      <alignment horizontal="left" vertical="top" wrapText="1" indent="10"/>
    </xf>
    <xf numFmtId="0" fontId="10" fillId="0" borderId="38" xfId="0" applyFont="1" applyFill="1" applyBorder="1" applyAlignment="1">
      <alignment horizontal="left" vertical="top" wrapText="1" indent="7"/>
    </xf>
    <xf numFmtId="0" fontId="10" fillId="0" borderId="39" xfId="0" applyFont="1" applyFill="1" applyBorder="1" applyAlignment="1">
      <alignment horizontal="left" vertical="top" wrapText="1" indent="7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40" zoomScaleNormal="40" zoomScalePageLayoutView="0" workbookViewId="0" topLeftCell="A1">
      <selection activeCell="F17" sqref="F17"/>
    </sheetView>
  </sheetViews>
  <sheetFormatPr defaultColWidth="9.00390625" defaultRowHeight="12.75"/>
  <cols>
    <col min="1" max="1" width="215.125" style="0" customWidth="1"/>
    <col min="2" max="2" width="40.375" style="0" customWidth="1"/>
    <col min="3" max="3" width="37.625" style="5" customWidth="1"/>
    <col min="4" max="4" width="39.125" style="5" customWidth="1"/>
    <col min="5" max="5" width="29.125" style="5" customWidth="1"/>
    <col min="6" max="6" width="39.125" style="5" customWidth="1"/>
    <col min="7" max="7" width="39.375" style="0" customWidth="1"/>
    <col min="8" max="8" width="37.875" style="0" customWidth="1"/>
    <col min="9" max="9" width="36.625" style="0" customWidth="1"/>
  </cols>
  <sheetData>
    <row r="1" spans="1:9" ht="27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27">
      <c r="A2" s="87" t="s">
        <v>34</v>
      </c>
      <c r="B2" s="87"/>
      <c r="C2" s="87"/>
      <c r="D2" s="87"/>
      <c r="E2" s="87"/>
      <c r="F2" s="87"/>
      <c r="G2" s="87"/>
      <c r="H2" s="87"/>
      <c r="I2" s="87"/>
    </row>
    <row r="3" spans="1:9" ht="27">
      <c r="A3" s="88" t="s">
        <v>66</v>
      </c>
      <c r="B3" s="88"/>
      <c r="C3" s="88"/>
      <c r="D3" s="88"/>
      <c r="E3" s="88"/>
      <c r="F3" s="88"/>
      <c r="G3" s="88"/>
      <c r="H3" s="88"/>
      <c r="I3" s="88"/>
    </row>
    <row r="4" spans="1:9" ht="28.5" customHeight="1" thickBot="1">
      <c r="A4" s="1" t="s">
        <v>2</v>
      </c>
      <c r="B4" s="2"/>
      <c r="C4" s="2"/>
      <c r="D4" s="3"/>
      <c r="E4" s="2"/>
      <c r="F4" s="2"/>
      <c r="G4" s="2"/>
      <c r="H4" s="4"/>
      <c r="I4" s="77" t="s">
        <v>19</v>
      </c>
    </row>
    <row r="5" spans="1:9" ht="18" customHeight="1">
      <c r="A5" s="89" t="s">
        <v>1</v>
      </c>
      <c r="B5" s="91" t="s">
        <v>36</v>
      </c>
      <c r="C5" s="91"/>
      <c r="D5" s="91"/>
      <c r="E5" s="91"/>
      <c r="F5" s="91"/>
      <c r="G5" s="91"/>
      <c r="H5" s="91"/>
      <c r="I5" s="92"/>
    </row>
    <row r="6" spans="1:9" ht="96" customHeight="1" thickBot="1">
      <c r="A6" s="90"/>
      <c r="B6" s="75" t="s">
        <v>8</v>
      </c>
      <c r="C6" s="75" t="s">
        <v>9</v>
      </c>
      <c r="D6" s="75" t="s">
        <v>11</v>
      </c>
      <c r="E6" s="75" t="s">
        <v>4</v>
      </c>
      <c r="F6" s="75" t="s">
        <v>3</v>
      </c>
      <c r="G6" s="75" t="s">
        <v>7</v>
      </c>
      <c r="H6" s="75" t="s">
        <v>10</v>
      </c>
      <c r="I6" s="76" t="s">
        <v>22</v>
      </c>
    </row>
    <row r="7" spans="1:9" ht="24" thickBot="1">
      <c r="A7" s="71">
        <v>1</v>
      </c>
      <c r="B7" s="72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4" t="s">
        <v>6</v>
      </c>
    </row>
    <row r="8" spans="1:9" ht="60">
      <c r="A8" s="6" t="s">
        <v>35</v>
      </c>
      <c r="B8" s="10">
        <f>B9+B10+B11+B12+B13+B14+B15+B16</f>
        <v>769454100</v>
      </c>
      <c r="C8" s="10">
        <f>C9+C10+C11+C12+C13+C14+C15+C16</f>
        <v>769454100</v>
      </c>
      <c r="D8" s="7">
        <f>D9+D10+D11+D12+D13+D14+D15+D16</f>
        <v>541382995.74</v>
      </c>
      <c r="E8" s="8">
        <f aca="true" t="shared" si="0" ref="E8:E44">D8/C8</f>
        <v>0.7035936201262688</v>
      </c>
      <c r="F8" s="10">
        <f>F9+F10+F11+F12+F13+F14+F15+F16</f>
        <v>541159870.79</v>
      </c>
      <c r="G8" s="8">
        <f>F8/C8</f>
        <v>0.7033036418806528</v>
      </c>
      <c r="H8" s="7">
        <f>D8-F8</f>
        <v>223124.95000004768</v>
      </c>
      <c r="I8" s="9">
        <f aca="true" t="shared" si="1" ref="I8:I44">C8-D8</f>
        <v>228071104.26</v>
      </c>
    </row>
    <row r="9" spans="1:9" ht="30.75">
      <c r="A9" s="22" t="s">
        <v>16</v>
      </c>
      <c r="B9" s="18">
        <v>110127400</v>
      </c>
      <c r="C9" s="18">
        <v>110127400</v>
      </c>
      <c r="D9" s="18">
        <v>101399656</v>
      </c>
      <c r="E9" s="19">
        <f>D9/C9</f>
        <v>0.9207486601881094</v>
      </c>
      <c r="F9" s="11">
        <v>101399656</v>
      </c>
      <c r="G9" s="19">
        <f>F9/C9</f>
        <v>0.9207486601881094</v>
      </c>
      <c r="H9" s="18">
        <f>D9-F9</f>
        <v>0</v>
      </c>
      <c r="I9" s="20">
        <f>C9-D9</f>
        <v>8727744</v>
      </c>
    </row>
    <row r="10" spans="1:9" ht="30.75">
      <c r="A10" s="22" t="s">
        <v>15</v>
      </c>
      <c r="B10" s="18">
        <v>51715000</v>
      </c>
      <c r="C10" s="18">
        <v>51715000</v>
      </c>
      <c r="D10" s="18">
        <v>0</v>
      </c>
      <c r="E10" s="19">
        <f t="shared" si="0"/>
        <v>0</v>
      </c>
      <c r="F10" s="11">
        <v>0</v>
      </c>
      <c r="G10" s="19">
        <f aca="true" t="shared" si="2" ref="G10:G46">F10/C10</f>
        <v>0</v>
      </c>
      <c r="H10" s="11">
        <f aca="true" t="shared" si="3" ref="H10:H44">D10-F10</f>
        <v>0</v>
      </c>
      <c r="I10" s="20">
        <f t="shared" si="1"/>
        <v>51715000</v>
      </c>
    </row>
    <row r="11" spans="1:9" ht="61.5">
      <c r="A11" s="22" t="s">
        <v>14</v>
      </c>
      <c r="B11" s="11">
        <v>15620300</v>
      </c>
      <c r="C11" s="18">
        <v>15620300</v>
      </c>
      <c r="D11" s="18">
        <v>7941471.85</v>
      </c>
      <c r="E11" s="19">
        <f t="shared" si="0"/>
        <v>0.5084071272638809</v>
      </c>
      <c r="F11" s="11">
        <v>7941471.85</v>
      </c>
      <c r="G11" s="19">
        <f t="shared" si="2"/>
        <v>0.5084071272638809</v>
      </c>
      <c r="H11" s="18">
        <f t="shared" si="3"/>
        <v>0</v>
      </c>
      <c r="I11" s="20">
        <f t="shared" si="1"/>
        <v>7678828.15</v>
      </c>
    </row>
    <row r="12" spans="1:9" ht="30.75">
      <c r="A12" s="22" t="s">
        <v>23</v>
      </c>
      <c r="B12" s="11">
        <v>4994500</v>
      </c>
      <c r="C12" s="18">
        <v>4994500</v>
      </c>
      <c r="D12" s="18">
        <v>0</v>
      </c>
      <c r="E12" s="19">
        <f t="shared" si="0"/>
        <v>0</v>
      </c>
      <c r="F12" s="11">
        <v>0</v>
      </c>
      <c r="G12" s="19">
        <f t="shared" si="2"/>
        <v>0</v>
      </c>
      <c r="H12" s="18">
        <f t="shared" si="3"/>
        <v>0</v>
      </c>
      <c r="I12" s="20">
        <f t="shared" si="1"/>
        <v>4994500</v>
      </c>
    </row>
    <row r="13" spans="1:9" ht="30.75">
      <c r="A13" s="22" t="s">
        <v>37</v>
      </c>
      <c r="B13" s="18">
        <v>34355500</v>
      </c>
      <c r="C13" s="18">
        <v>34355500</v>
      </c>
      <c r="D13" s="11">
        <v>32581975.16</v>
      </c>
      <c r="E13" s="19">
        <f t="shared" si="0"/>
        <v>0.9483772659399514</v>
      </c>
      <c r="F13" s="11">
        <v>32581975.16</v>
      </c>
      <c r="G13" s="19">
        <f t="shared" si="2"/>
        <v>0.9483772659399514</v>
      </c>
      <c r="H13" s="18">
        <f t="shared" si="3"/>
        <v>0</v>
      </c>
      <c r="I13" s="20">
        <f t="shared" si="1"/>
        <v>1773524.8399999999</v>
      </c>
    </row>
    <row r="14" spans="1:9" ht="30.75">
      <c r="A14" s="22" t="s">
        <v>50</v>
      </c>
      <c r="B14" s="11">
        <v>402174100</v>
      </c>
      <c r="C14" s="18">
        <v>402174100</v>
      </c>
      <c r="D14" s="11">
        <v>399459892.73</v>
      </c>
      <c r="E14" s="19">
        <f t="shared" si="0"/>
        <v>0.9932511634389186</v>
      </c>
      <c r="F14" s="18">
        <v>399236767.78</v>
      </c>
      <c r="G14" s="26">
        <f t="shared" si="2"/>
        <v>0.9926963665238512</v>
      </c>
      <c r="H14" s="18">
        <f t="shared" si="3"/>
        <v>223124.95000004768</v>
      </c>
      <c r="I14" s="20">
        <f t="shared" si="1"/>
        <v>2714207.269999981</v>
      </c>
    </row>
    <row r="15" spans="1:9" ht="92.25">
      <c r="A15" s="22" t="s">
        <v>24</v>
      </c>
      <c r="B15" s="11">
        <v>65839100</v>
      </c>
      <c r="C15" s="18">
        <v>65839100</v>
      </c>
      <c r="D15" s="18">
        <v>0</v>
      </c>
      <c r="E15" s="19">
        <f t="shared" si="0"/>
        <v>0</v>
      </c>
      <c r="F15" s="11">
        <v>0</v>
      </c>
      <c r="G15" s="19">
        <f t="shared" si="2"/>
        <v>0</v>
      </c>
      <c r="H15" s="18">
        <f t="shared" si="3"/>
        <v>0</v>
      </c>
      <c r="I15" s="20">
        <f t="shared" si="1"/>
        <v>65839100</v>
      </c>
    </row>
    <row r="16" spans="1:9" ht="31.5" thickBot="1">
      <c r="A16" s="23" t="s">
        <v>25</v>
      </c>
      <c r="B16" s="12">
        <v>84628200</v>
      </c>
      <c r="C16" s="13">
        <v>84628200</v>
      </c>
      <c r="D16" s="13">
        <v>0</v>
      </c>
      <c r="E16" s="27">
        <f t="shared" si="0"/>
        <v>0</v>
      </c>
      <c r="F16" s="12">
        <v>0</v>
      </c>
      <c r="G16" s="27">
        <f t="shared" si="2"/>
        <v>0</v>
      </c>
      <c r="H16" s="13">
        <f t="shared" si="3"/>
        <v>0</v>
      </c>
      <c r="I16" s="30">
        <f t="shared" si="1"/>
        <v>84628200</v>
      </c>
    </row>
    <row r="17" spans="1:9" ht="62.25" customHeight="1" thickBot="1">
      <c r="A17" s="38" t="s">
        <v>21</v>
      </c>
      <c r="B17" s="39">
        <v>93222300</v>
      </c>
      <c r="C17" s="40">
        <v>93222300</v>
      </c>
      <c r="D17" s="39">
        <v>93222300</v>
      </c>
      <c r="E17" s="41">
        <f t="shared" si="0"/>
        <v>1</v>
      </c>
      <c r="F17" s="39">
        <v>93222300</v>
      </c>
      <c r="G17" s="41">
        <f t="shared" si="2"/>
        <v>1</v>
      </c>
      <c r="H17" s="40">
        <f t="shared" si="3"/>
        <v>0</v>
      </c>
      <c r="I17" s="42">
        <f>C17-D17</f>
        <v>0</v>
      </c>
    </row>
    <row r="18" spans="1:9" ht="60.75" thickBot="1">
      <c r="A18" s="21" t="s">
        <v>12</v>
      </c>
      <c r="B18" s="14">
        <v>17897500</v>
      </c>
      <c r="C18" s="15">
        <v>17897500</v>
      </c>
      <c r="D18" s="14">
        <v>0</v>
      </c>
      <c r="E18" s="25">
        <f t="shared" si="0"/>
        <v>0</v>
      </c>
      <c r="F18" s="15">
        <v>0</v>
      </c>
      <c r="G18" s="16">
        <f t="shared" si="2"/>
        <v>0</v>
      </c>
      <c r="H18" s="14">
        <f t="shared" si="3"/>
        <v>0</v>
      </c>
      <c r="I18" s="17">
        <f>C18-D18</f>
        <v>17897500</v>
      </c>
    </row>
    <row r="19" spans="1:9" ht="66.75" customHeight="1" thickBot="1">
      <c r="A19" s="21" t="s">
        <v>63</v>
      </c>
      <c r="B19" s="14">
        <f>SUM(B20:B23)</f>
        <v>377643300</v>
      </c>
      <c r="C19" s="15">
        <f>SUM(C20:C23)</f>
        <v>377643300</v>
      </c>
      <c r="D19" s="15">
        <f>SUM(D20:D23)</f>
        <v>14287200</v>
      </c>
      <c r="E19" s="16">
        <f t="shared" si="0"/>
        <v>0.03783252609009613</v>
      </c>
      <c r="F19" s="14">
        <f>SUM(F20:F23)</f>
        <v>14287200</v>
      </c>
      <c r="G19" s="16">
        <f t="shared" si="2"/>
        <v>0.03783252609009613</v>
      </c>
      <c r="H19" s="15">
        <f>D19-F19</f>
        <v>0</v>
      </c>
      <c r="I19" s="17">
        <f>C19-D19</f>
        <v>363356100</v>
      </c>
    </row>
    <row r="20" spans="1:9" ht="99.75" customHeight="1">
      <c r="A20" s="36" t="s">
        <v>60</v>
      </c>
      <c r="B20" s="32">
        <v>318412300</v>
      </c>
      <c r="C20" s="32">
        <v>318412300</v>
      </c>
      <c r="D20" s="32">
        <v>14287200</v>
      </c>
      <c r="E20" s="37">
        <f t="shared" si="0"/>
        <v>0.04487012593420543</v>
      </c>
      <c r="F20" s="33">
        <v>14287200</v>
      </c>
      <c r="G20" s="34">
        <f t="shared" si="2"/>
        <v>0.04487012593420543</v>
      </c>
      <c r="H20" s="33">
        <f t="shared" si="3"/>
        <v>0</v>
      </c>
      <c r="I20" s="35">
        <f t="shared" si="1"/>
        <v>304125100</v>
      </c>
    </row>
    <row r="21" spans="1:9" ht="93" customHeight="1">
      <c r="A21" s="24" t="s">
        <v>61</v>
      </c>
      <c r="B21" s="11">
        <v>8134500</v>
      </c>
      <c r="C21" s="11">
        <v>8134500</v>
      </c>
      <c r="D21" s="11">
        <v>0</v>
      </c>
      <c r="E21" s="19">
        <f t="shared" si="0"/>
        <v>0</v>
      </c>
      <c r="F21" s="11">
        <v>0</v>
      </c>
      <c r="G21" s="19">
        <f t="shared" si="2"/>
        <v>0</v>
      </c>
      <c r="H21" s="18">
        <f t="shared" si="3"/>
        <v>0</v>
      </c>
      <c r="I21" s="20">
        <f t="shared" si="1"/>
        <v>8134500</v>
      </c>
    </row>
    <row r="22" spans="1:9" ht="89.25" customHeight="1">
      <c r="A22" s="24" t="s">
        <v>62</v>
      </c>
      <c r="B22" s="11">
        <v>26957000</v>
      </c>
      <c r="C22" s="11">
        <v>26957000</v>
      </c>
      <c r="D22" s="11">
        <v>0</v>
      </c>
      <c r="E22" s="26">
        <f t="shared" si="0"/>
        <v>0</v>
      </c>
      <c r="F22" s="11">
        <v>0</v>
      </c>
      <c r="G22" s="19">
        <f t="shared" si="2"/>
        <v>0</v>
      </c>
      <c r="H22" s="18">
        <f t="shared" si="3"/>
        <v>0</v>
      </c>
      <c r="I22" s="20">
        <f t="shared" si="1"/>
        <v>26957000</v>
      </c>
    </row>
    <row r="23" spans="1:9" ht="36" customHeight="1" thickBot="1">
      <c r="A23" s="23" t="s">
        <v>26</v>
      </c>
      <c r="B23" s="12">
        <v>24139500</v>
      </c>
      <c r="C23" s="12">
        <v>24139500</v>
      </c>
      <c r="D23" s="12">
        <v>0</v>
      </c>
      <c r="E23" s="19">
        <f t="shared" si="0"/>
        <v>0</v>
      </c>
      <c r="F23" s="12">
        <v>0</v>
      </c>
      <c r="G23" s="19">
        <f t="shared" si="2"/>
        <v>0</v>
      </c>
      <c r="H23" s="13">
        <f>D23-F23</f>
        <v>0</v>
      </c>
      <c r="I23" s="30">
        <f>C23-D23</f>
        <v>24139500</v>
      </c>
    </row>
    <row r="24" spans="1:9" ht="34.5" customHeight="1" thickBot="1">
      <c r="A24" s="59" t="s">
        <v>20</v>
      </c>
      <c r="B24" s="60">
        <v>28880000</v>
      </c>
      <c r="C24" s="62">
        <v>28880000</v>
      </c>
      <c r="D24" s="62">
        <v>0</v>
      </c>
      <c r="E24" s="61">
        <f t="shared" si="0"/>
        <v>0</v>
      </c>
      <c r="F24" s="60">
        <v>0</v>
      </c>
      <c r="G24" s="61">
        <f t="shared" si="2"/>
        <v>0</v>
      </c>
      <c r="H24" s="62">
        <f t="shared" si="3"/>
        <v>0</v>
      </c>
      <c r="I24" s="63">
        <f>C24-D24</f>
        <v>28880000</v>
      </c>
    </row>
    <row r="25" spans="1:9" ht="33" customHeight="1" thickBot="1">
      <c r="A25" s="21" t="s">
        <v>13</v>
      </c>
      <c r="B25" s="14">
        <f>B26+B27</f>
        <v>119812000</v>
      </c>
      <c r="C25" s="15">
        <f>C26+C27</f>
        <v>119812000</v>
      </c>
      <c r="D25" s="14">
        <f>D26+D27</f>
        <v>4710955.2</v>
      </c>
      <c r="E25" s="25">
        <f t="shared" si="0"/>
        <v>0.03931956064501052</v>
      </c>
      <c r="F25" s="14">
        <f>F26+F27</f>
        <v>4710955.2</v>
      </c>
      <c r="G25" s="16">
        <f t="shared" si="2"/>
        <v>0.03931956064501052</v>
      </c>
      <c r="H25" s="15">
        <f t="shared" si="3"/>
        <v>0</v>
      </c>
      <c r="I25" s="17">
        <f t="shared" si="1"/>
        <v>115101044.8</v>
      </c>
    </row>
    <row r="26" spans="1:9" ht="33" customHeight="1">
      <c r="A26" s="66" t="s">
        <v>64</v>
      </c>
      <c r="B26" s="82">
        <v>114812000</v>
      </c>
      <c r="C26" s="83">
        <v>114812000</v>
      </c>
      <c r="D26" s="67">
        <v>0</v>
      </c>
      <c r="E26" s="84">
        <f t="shared" si="0"/>
        <v>0</v>
      </c>
      <c r="F26" s="67">
        <v>0</v>
      </c>
      <c r="G26" s="68">
        <f t="shared" si="2"/>
        <v>0</v>
      </c>
      <c r="H26" s="69">
        <f>D26-F26</f>
        <v>0</v>
      </c>
      <c r="I26" s="85">
        <f t="shared" si="1"/>
        <v>114812000</v>
      </c>
    </row>
    <row r="27" spans="1:9" ht="66" customHeight="1" thickBot="1">
      <c r="A27" s="65" t="s">
        <v>65</v>
      </c>
      <c r="B27" s="78">
        <v>5000000</v>
      </c>
      <c r="C27" s="79">
        <v>5000000</v>
      </c>
      <c r="D27" s="12">
        <v>4710955.2</v>
      </c>
      <c r="E27" s="80">
        <f t="shared" si="0"/>
        <v>0.9421910400000001</v>
      </c>
      <c r="F27" s="12">
        <v>4710955.2</v>
      </c>
      <c r="G27" s="27">
        <f t="shared" si="2"/>
        <v>0.9421910400000001</v>
      </c>
      <c r="H27" s="13">
        <f>D27-F27</f>
        <v>0</v>
      </c>
      <c r="I27" s="81">
        <f t="shared" si="1"/>
        <v>289044.7999999998</v>
      </c>
    </row>
    <row r="28" spans="1:9" ht="34.5" customHeight="1" thickBot="1">
      <c r="A28" s="38" t="s">
        <v>51</v>
      </c>
      <c r="B28" s="39">
        <f>B29+B30+B31+B32+B33+B34+B35+B36</f>
        <v>118837200</v>
      </c>
      <c r="C28" s="39">
        <f>C29+C30+C31+C32+C33+C34+C35+C36</f>
        <v>118837200</v>
      </c>
      <c r="D28" s="39">
        <f>D29+D30+D31+D32+D33+D34+D35+D36</f>
        <v>62065349.730000004</v>
      </c>
      <c r="E28" s="41">
        <f t="shared" si="0"/>
        <v>0.5222720640506509</v>
      </c>
      <c r="F28" s="39">
        <f>F29+F30+F31+F32+F33+F34+F35+F36</f>
        <v>61990546.730000004</v>
      </c>
      <c r="G28" s="41">
        <f>F28/C28</f>
        <v>0.5216426062714369</v>
      </c>
      <c r="H28" s="40">
        <f t="shared" si="3"/>
        <v>74803</v>
      </c>
      <c r="I28" s="42">
        <f t="shared" si="1"/>
        <v>56771850.269999996</v>
      </c>
    </row>
    <row r="29" spans="1:9" ht="31.5" customHeight="1">
      <c r="A29" s="66" t="s">
        <v>52</v>
      </c>
      <c r="B29" s="67">
        <v>14908000</v>
      </c>
      <c r="C29" s="67">
        <v>14908000</v>
      </c>
      <c r="D29" s="67">
        <v>0</v>
      </c>
      <c r="E29" s="68">
        <f t="shared" si="0"/>
        <v>0</v>
      </c>
      <c r="F29" s="69">
        <v>0</v>
      </c>
      <c r="G29" s="68">
        <f t="shared" si="2"/>
        <v>0</v>
      </c>
      <c r="H29" s="69">
        <f t="shared" si="3"/>
        <v>0</v>
      </c>
      <c r="I29" s="70">
        <f t="shared" si="1"/>
        <v>14908000</v>
      </c>
    </row>
    <row r="30" spans="1:9" ht="62.25" customHeight="1">
      <c r="A30" s="64" t="s">
        <v>53</v>
      </c>
      <c r="B30" s="11">
        <v>16079100</v>
      </c>
      <c r="C30" s="11">
        <v>16079100</v>
      </c>
      <c r="D30" s="11">
        <v>15926355.559999999</v>
      </c>
      <c r="E30" s="19">
        <f t="shared" si="0"/>
        <v>0.9905004359696749</v>
      </c>
      <c r="F30" s="11">
        <v>15926355.559999999</v>
      </c>
      <c r="G30" s="19">
        <f t="shared" si="2"/>
        <v>0.9905004359696749</v>
      </c>
      <c r="H30" s="18">
        <f t="shared" si="3"/>
        <v>0</v>
      </c>
      <c r="I30" s="20">
        <f t="shared" si="1"/>
        <v>152744.44000000134</v>
      </c>
    </row>
    <row r="31" spans="1:9" ht="66.75" customHeight="1">
      <c r="A31" s="64" t="s">
        <v>54</v>
      </c>
      <c r="B31" s="11">
        <v>5000000</v>
      </c>
      <c r="C31" s="11">
        <v>5000000</v>
      </c>
      <c r="D31" s="11">
        <v>3841958.97</v>
      </c>
      <c r="E31" s="19">
        <f t="shared" si="0"/>
        <v>0.768391794</v>
      </c>
      <c r="F31" s="11">
        <v>3841958.97</v>
      </c>
      <c r="G31" s="19">
        <f t="shared" si="2"/>
        <v>0.768391794</v>
      </c>
      <c r="H31" s="18">
        <f t="shared" si="3"/>
        <v>0</v>
      </c>
      <c r="I31" s="20">
        <f t="shared" si="1"/>
        <v>1158041.0299999998</v>
      </c>
    </row>
    <row r="32" spans="1:9" ht="58.5" customHeight="1">
      <c r="A32" s="64" t="s">
        <v>55</v>
      </c>
      <c r="B32" s="11">
        <v>57135800</v>
      </c>
      <c r="C32" s="11">
        <v>57135800</v>
      </c>
      <c r="D32" s="11">
        <v>38406514.7</v>
      </c>
      <c r="E32" s="19">
        <f t="shared" si="0"/>
        <v>0.6721970235824125</v>
      </c>
      <c r="F32" s="11">
        <v>38331711.7</v>
      </c>
      <c r="G32" s="19">
        <f t="shared" si="2"/>
        <v>0.6708878093944602</v>
      </c>
      <c r="H32" s="18">
        <f t="shared" si="3"/>
        <v>74803</v>
      </c>
      <c r="I32" s="20">
        <f t="shared" si="1"/>
        <v>18729285.299999997</v>
      </c>
    </row>
    <row r="33" spans="1:9" ht="66" customHeight="1">
      <c r="A33" s="64" t="s">
        <v>56</v>
      </c>
      <c r="B33" s="11">
        <v>4100700</v>
      </c>
      <c r="C33" s="11">
        <v>4100700</v>
      </c>
      <c r="D33" s="11">
        <v>3890520.5</v>
      </c>
      <c r="E33" s="19">
        <f t="shared" si="0"/>
        <v>0.9487454580925208</v>
      </c>
      <c r="F33" s="11">
        <v>3890520.5</v>
      </c>
      <c r="G33" s="19">
        <f t="shared" si="2"/>
        <v>0.9487454580925208</v>
      </c>
      <c r="H33" s="18">
        <f t="shared" si="3"/>
        <v>0</v>
      </c>
      <c r="I33" s="20">
        <f t="shared" si="1"/>
        <v>210179.5</v>
      </c>
    </row>
    <row r="34" spans="1:9" ht="90.75" customHeight="1">
      <c r="A34" s="64" t="s">
        <v>57</v>
      </c>
      <c r="B34" s="11">
        <v>14277000</v>
      </c>
      <c r="C34" s="11">
        <v>14277000</v>
      </c>
      <c r="D34" s="11">
        <v>0</v>
      </c>
      <c r="E34" s="19">
        <f t="shared" si="0"/>
        <v>0</v>
      </c>
      <c r="F34" s="18">
        <v>0</v>
      </c>
      <c r="G34" s="19">
        <f t="shared" si="2"/>
        <v>0</v>
      </c>
      <c r="H34" s="18">
        <f t="shared" si="3"/>
        <v>0</v>
      </c>
      <c r="I34" s="20">
        <f t="shared" si="1"/>
        <v>14277000</v>
      </c>
    </row>
    <row r="35" spans="1:9" ht="92.25" customHeight="1">
      <c r="A35" s="64" t="s">
        <v>58</v>
      </c>
      <c r="B35" s="11">
        <v>5308100</v>
      </c>
      <c r="C35" s="11">
        <v>5308100</v>
      </c>
      <c r="D35" s="11">
        <v>0</v>
      </c>
      <c r="E35" s="19">
        <f t="shared" si="0"/>
        <v>0</v>
      </c>
      <c r="F35" s="18">
        <v>0</v>
      </c>
      <c r="G35" s="19">
        <f t="shared" si="2"/>
        <v>0</v>
      </c>
      <c r="H35" s="18">
        <f t="shared" si="3"/>
        <v>0</v>
      </c>
      <c r="I35" s="20">
        <f t="shared" si="1"/>
        <v>5308100</v>
      </c>
    </row>
    <row r="36" spans="1:9" ht="60" customHeight="1" thickBot="1">
      <c r="A36" s="65" t="s">
        <v>59</v>
      </c>
      <c r="B36" s="12">
        <v>2028500</v>
      </c>
      <c r="C36" s="12">
        <v>2028500</v>
      </c>
      <c r="D36" s="12">
        <v>0</v>
      </c>
      <c r="E36" s="27">
        <f t="shared" si="0"/>
        <v>0</v>
      </c>
      <c r="F36" s="13">
        <v>0</v>
      </c>
      <c r="G36" s="27">
        <f t="shared" si="2"/>
        <v>0</v>
      </c>
      <c r="H36" s="13">
        <f t="shared" si="3"/>
        <v>0</v>
      </c>
      <c r="I36" s="30">
        <f t="shared" si="1"/>
        <v>2028500</v>
      </c>
    </row>
    <row r="37" spans="1:9" ht="36" customHeight="1" thickBot="1">
      <c r="A37" s="38" t="s">
        <v>17</v>
      </c>
      <c r="B37" s="40">
        <f>SUM(B38:B44)</f>
        <v>396470400</v>
      </c>
      <c r="C37" s="40">
        <f>SUM(C38:C44)</f>
        <v>396470400</v>
      </c>
      <c r="D37" s="40">
        <f>SUM(D38:D44)</f>
        <v>120837655.4</v>
      </c>
      <c r="E37" s="41">
        <f t="shared" si="0"/>
        <v>0.3047835485322486</v>
      </c>
      <c r="F37" s="39">
        <f>SUM(F38:F44)</f>
        <v>118991113.97</v>
      </c>
      <c r="G37" s="41">
        <f t="shared" si="2"/>
        <v>0.3001260976103134</v>
      </c>
      <c r="H37" s="40">
        <f>D37-F37</f>
        <v>1846541.4300000072</v>
      </c>
      <c r="I37" s="42">
        <f>C37-D37</f>
        <v>275632744.6</v>
      </c>
    </row>
    <row r="38" spans="1:9" ht="57.75" customHeight="1">
      <c r="A38" s="31" t="s">
        <v>27</v>
      </c>
      <c r="B38" s="32">
        <v>4465300</v>
      </c>
      <c r="C38" s="32">
        <v>4465300</v>
      </c>
      <c r="D38" s="33">
        <v>4465300</v>
      </c>
      <c r="E38" s="34">
        <f t="shared" si="0"/>
        <v>1</v>
      </c>
      <c r="F38" s="32">
        <v>4465300</v>
      </c>
      <c r="G38" s="34">
        <f t="shared" si="2"/>
        <v>1</v>
      </c>
      <c r="H38" s="33">
        <f t="shared" si="3"/>
        <v>0</v>
      </c>
      <c r="I38" s="35">
        <f t="shared" si="1"/>
        <v>0</v>
      </c>
    </row>
    <row r="39" spans="1:9" ht="58.5" customHeight="1">
      <c r="A39" s="22" t="s">
        <v>28</v>
      </c>
      <c r="B39" s="11">
        <v>89532800</v>
      </c>
      <c r="C39" s="18">
        <v>89532800</v>
      </c>
      <c r="D39" s="11">
        <v>18701130.95</v>
      </c>
      <c r="E39" s="26">
        <f t="shared" si="0"/>
        <v>0.20887463532917544</v>
      </c>
      <c r="F39" s="18">
        <v>16854589.52</v>
      </c>
      <c r="G39" s="19">
        <f t="shared" si="2"/>
        <v>0.18825044587011686</v>
      </c>
      <c r="H39" s="11">
        <f t="shared" si="3"/>
        <v>1846541.4299999997</v>
      </c>
      <c r="I39" s="20">
        <f>C39-D39</f>
        <v>70831669.05</v>
      </c>
    </row>
    <row r="40" spans="1:9" ht="61.5" hidden="1">
      <c r="A40" s="22" t="s">
        <v>29</v>
      </c>
      <c r="B40" s="11"/>
      <c r="C40" s="11"/>
      <c r="D40" s="11"/>
      <c r="E40" s="26"/>
      <c r="F40" s="11"/>
      <c r="G40" s="19"/>
      <c r="H40" s="18"/>
      <c r="I40" s="20"/>
    </row>
    <row r="41" spans="1:9" ht="30.75">
      <c r="A41" s="22" t="s">
        <v>30</v>
      </c>
      <c r="B41" s="18">
        <v>45697400</v>
      </c>
      <c r="C41" s="18">
        <v>45697400</v>
      </c>
      <c r="D41" s="18">
        <v>0</v>
      </c>
      <c r="E41" s="19">
        <f t="shared" si="0"/>
        <v>0</v>
      </c>
      <c r="F41" s="18">
        <v>0</v>
      </c>
      <c r="G41" s="19">
        <f t="shared" si="2"/>
        <v>0</v>
      </c>
      <c r="H41" s="18">
        <f t="shared" si="3"/>
        <v>0</v>
      </c>
      <c r="I41" s="20">
        <f t="shared" si="1"/>
        <v>45697400</v>
      </c>
    </row>
    <row r="42" spans="1:9" ht="36.75" customHeight="1">
      <c r="A42" s="22" t="s">
        <v>33</v>
      </c>
      <c r="B42" s="11">
        <v>250000000</v>
      </c>
      <c r="C42" s="11">
        <v>250000000</v>
      </c>
      <c r="D42" s="11">
        <v>97671224.45</v>
      </c>
      <c r="E42" s="19">
        <f t="shared" si="0"/>
        <v>0.3906848978</v>
      </c>
      <c r="F42" s="11">
        <v>97671224.45</v>
      </c>
      <c r="G42" s="19">
        <f t="shared" si="2"/>
        <v>0.3906848978</v>
      </c>
      <c r="H42" s="11">
        <f t="shared" si="3"/>
        <v>0</v>
      </c>
      <c r="I42" s="20">
        <f t="shared" si="1"/>
        <v>152328775.55</v>
      </c>
    </row>
    <row r="43" spans="1:9" ht="55.5" customHeight="1">
      <c r="A43" s="22" t="s">
        <v>31</v>
      </c>
      <c r="B43" s="11">
        <v>1817500</v>
      </c>
      <c r="C43" s="11">
        <v>1817500</v>
      </c>
      <c r="D43" s="29">
        <v>0</v>
      </c>
      <c r="E43" s="26">
        <f t="shared" si="0"/>
        <v>0</v>
      </c>
      <c r="F43" s="11">
        <v>0</v>
      </c>
      <c r="G43" s="19">
        <f t="shared" si="2"/>
        <v>0</v>
      </c>
      <c r="H43" s="18">
        <f t="shared" si="3"/>
        <v>0</v>
      </c>
      <c r="I43" s="20">
        <f t="shared" si="1"/>
        <v>1817500</v>
      </c>
    </row>
    <row r="44" spans="1:9" ht="62.25" thickBot="1">
      <c r="A44" s="23" t="s">
        <v>32</v>
      </c>
      <c r="B44" s="12">
        <v>4957400</v>
      </c>
      <c r="C44" s="12">
        <v>4957400</v>
      </c>
      <c r="D44" s="13">
        <v>0</v>
      </c>
      <c r="E44" s="28">
        <f t="shared" si="0"/>
        <v>0</v>
      </c>
      <c r="F44" s="13">
        <v>0</v>
      </c>
      <c r="G44" s="27">
        <f t="shared" si="2"/>
        <v>0</v>
      </c>
      <c r="H44" s="13">
        <f t="shared" si="3"/>
        <v>0</v>
      </c>
      <c r="I44" s="30">
        <f t="shared" si="1"/>
        <v>4957400</v>
      </c>
    </row>
    <row r="45" spans="1:9" ht="36.75" customHeight="1" thickBot="1">
      <c r="A45" s="46" t="s">
        <v>5</v>
      </c>
      <c r="B45" s="48">
        <f>B8+B17+B18+B19+B24+B25+B28+B37</f>
        <v>1922216800</v>
      </c>
      <c r="C45" s="48">
        <f aca="true" t="shared" si="4" ref="C45:I45">C8+C17+C18+C19+C24+C25+C28+C37</f>
        <v>1922216800</v>
      </c>
      <c r="D45" s="48">
        <f>D8+D17+D18+D19+D24+D25+D28+D37+U29</f>
        <v>836506456.07</v>
      </c>
      <c r="E45" s="57">
        <f>D45/C45</f>
        <v>0.4351779966078749</v>
      </c>
      <c r="F45" s="48">
        <f t="shared" si="4"/>
        <v>834361986.69</v>
      </c>
      <c r="G45" s="57">
        <f t="shared" si="2"/>
        <v>0.4340623735522445</v>
      </c>
      <c r="H45" s="48">
        <f t="shared" si="4"/>
        <v>2144469.380000055</v>
      </c>
      <c r="I45" s="58">
        <f t="shared" si="4"/>
        <v>1085710343.9299998</v>
      </c>
    </row>
    <row r="46" spans="1:9" ht="40.5" customHeight="1" thickBot="1">
      <c r="A46" s="47" t="s">
        <v>18</v>
      </c>
      <c r="B46" s="43">
        <f>B45-B37</f>
        <v>1525746400</v>
      </c>
      <c r="C46" s="43">
        <f>C45-C37</f>
        <v>1525746400</v>
      </c>
      <c r="D46" s="43">
        <f>D45-D37</f>
        <v>715668800.6700001</v>
      </c>
      <c r="E46" s="44">
        <f>D46/C46</f>
        <v>0.4690614381721629</v>
      </c>
      <c r="F46" s="43">
        <f>F45-F37</f>
        <v>715370872.72</v>
      </c>
      <c r="G46" s="44">
        <f t="shared" si="2"/>
        <v>0.4688661711540004</v>
      </c>
      <c r="H46" s="43">
        <f>H45-H37</f>
        <v>297927.9500000477</v>
      </c>
      <c r="I46" s="45">
        <f>I45-I37</f>
        <v>810077599.3299998</v>
      </c>
    </row>
    <row r="47" s="49" customFormat="1" ht="20.25"/>
    <row r="48" s="49" customFormat="1" ht="20.25" hidden="1"/>
    <row r="49" s="49" customFormat="1" ht="20.25" hidden="1"/>
    <row r="50" spans="1:3" s="49" customFormat="1" ht="20.25" hidden="1">
      <c r="A50" s="93" t="s">
        <v>38</v>
      </c>
      <c r="B50" s="95" t="s">
        <v>39</v>
      </c>
      <c r="C50" s="96"/>
    </row>
    <row r="51" spans="1:3" s="49" customFormat="1" ht="81" hidden="1">
      <c r="A51" s="94"/>
      <c r="B51" s="50" t="s">
        <v>40</v>
      </c>
      <c r="C51" s="51" t="s">
        <v>41</v>
      </c>
    </row>
    <row r="52" spans="1:3" s="49" customFormat="1" ht="20.25" hidden="1">
      <c r="A52" s="52" t="s">
        <v>42</v>
      </c>
      <c r="B52" s="53">
        <f>SUM(B53:B59)</f>
        <v>1922216800</v>
      </c>
      <c r="C52" s="53">
        <f>SUM(C53:C59)</f>
        <v>836506456.07</v>
      </c>
    </row>
    <row r="53" spans="1:3" s="49" customFormat="1" ht="20.25" hidden="1">
      <c r="A53" s="54" t="s">
        <v>43</v>
      </c>
      <c r="B53" s="55">
        <f>B9+B12+B14+B15</f>
        <v>583135100</v>
      </c>
      <c r="C53" s="55">
        <f>D9+D12+D14+D15</f>
        <v>500859548.73</v>
      </c>
    </row>
    <row r="54" spans="1:3" s="49" customFormat="1" ht="20.25" hidden="1">
      <c r="A54" s="54" t="s">
        <v>44</v>
      </c>
      <c r="B54" s="55">
        <f>B10+B11+B13+B17+B20+B21+B22+B28</f>
        <v>667254100</v>
      </c>
      <c r="C54" s="55">
        <f>D10+D11+D13+D17+D20+D21+D22+D28</f>
        <v>210098296.74</v>
      </c>
    </row>
    <row r="55" spans="1:3" s="49" customFormat="1" ht="20.25" hidden="1">
      <c r="A55" s="54" t="s">
        <v>45</v>
      </c>
      <c r="B55" s="55">
        <f>B18</f>
        <v>17897500</v>
      </c>
      <c r="C55" s="55">
        <f>D18</f>
        <v>0</v>
      </c>
    </row>
    <row r="56" spans="1:3" s="49" customFormat="1" ht="20.25" hidden="1">
      <c r="A56" s="54" t="s">
        <v>46</v>
      </c>
      <c r="B56" s="55">
        <f>B37</f>
        <v>396470400</v>
      </c>
      <c r="C56" s="55">
        <f>D37</f>
        <v>120837655.4</v>
      </c>
    </row>
    <row r="57" spans="1:3" s="49" customFormat="1" ht="20.25" hidden="1">
      <c r="A57" s="54" t="s">
        <v>47</v>
      </c>
      <c r="B57" s="55">
        <f>B16+B24+B25</f>
        <v>233320200</v>
      </c>
      <c r="C57" s="55">
        <f>D16+D24+D25</f>
        <v>4710955.2</v>
      </c>
    </row>
    <row r="58" spans="1:3" s="49" customFormat="1" ht="40.5" hidden="1">
      <c r="A58" s="54" t="s">
        <v>48</v>
      </c>
      <c r="B58" s="51"/>
      <c r="C58" s="51"/>
    </row>
    <row r="59" spans="1:3" s="49" customFormat="1" ht="20.25" hidden="1">
      <c r="A59" s="54" t="s">
        <v>49</v>
      </c>
      <c r="B59" s="55">
        <f>B23</f>
        <v>24139500</v>
      </c>
      <c r="C59" s="55">
        <f>D23</f>
        <v>0</v>
      </c>
    </row>
    <row r="60" spans="2:3" s="49" customFormat="1" ht="20.25" hidden="1">
      <c r="B60" s="56" t="str">
        <f>IF(B52=B45,"ОК","ОШИБКА")</f>
        <v>ОК</v>
      </c>
      <c r="C60" s="56" t="str">
        <f>IF(C52=D45,"ОК","ОШИБКА")</f>
        <v>ОК</v>
      </c>
    </row>
    <row r="61" s="49" customFormat="1" ht="20.25" hidden="1"/>
    <row r="62" s="49" customFormat="1" ht="20.25" hidden="1"/>
    <row r="63" s="49" customFormat="1" ht="20.25" hidden="1"/>
    <row r="64" s="49" customFormat="1" ht="20.25" hidden="1"/>
    <row r="65" s="49" customFormat="1" ht="20.25"/>
    <row r="66" s="49" customFormat="1" ht="20.25"/>
    <row r="67" s="49" customFormat="1" ht="20.25"/>
    <row r="68" s="49" customFormat="1" ht="20.25"/>
    <row r="69" s="49" customFormat="1" ht="20.25"/>
    <row r="70" s="49" customFormat="1" ht="20.25"/>
    <row r="71" s="49" customFormat="1" ht="20.25"/>
    <row r="72" s="49" customFormat="1" ht="20.25"/>
    <row r="73" s="49" customFormat="1" ht="20.25"/>
    <row r="74" s="49" customFormat="1" ht="20.25"/>
    <row r="75" s="49" customFormat="1" ht="20.25"/>
    <row r="76" s="49" customFormat="1" ht="20.25"/>
    <row r="77" s="49" customFormat="1" ht="20.25"/>
    <row r="78" s="49" customFormat="1" ht="20.25"/>
    <row r="79" s="49" customFormat="1" ht="20.25"/>
    <row r="80" s="49" customFormat="1" ht="20.25"/>
    <row r="81" s="49" customFormat="1" ht="20.25"/>
    <row r="82" s="49" customFormat="1" ht="20.25"/>
    <row r="83" s="49" customFormat="1" ht="20.25"/>
    <row r="84" s="49" customFormat="1" ht="20.25"/>
    <row r="85" s="49" customFormat="1" ht="20.25"/>
    <row r="86" s="49" customFormat="1" ht="20.25"/>
    <row r="87" s="49" customFormat="1" ht="20.25"/>
    <row r="88" s="49" customFormat="1" ht="20.25"/>
    <row r="89" s="49" customFormat="1" ht="20.25"/>
    <row r="90" s="49" customFormat="1" ht="20.25"/>
    <row r="91" s="49" customFormat="1" ht="20.25"/>
  </sheetData>
  <sheetProtection/>
  <mergeCells count="7">
    <mergeCell ref="A1:I1"/>
    <mergeCell ref="A2:I2"/>
    <mergeCell ref="A3:I3"/>
    <mergeCell ref="A5:A6"/>
    <mergeCell ref="B5:I5"/>
    <mergeCell ref="A50:A51"/>
    <mergeCell ref="B50:C50"/>
  </mergeCells>
  <printOptions/>
  <pageMargins left="0.5118110236220472" right="0.5118110236220472" top="0.15748031496062992" bottom="0.15748031496062992" header="0" footer="0"/>
  <pageSetup fitToWidth="0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varentsova</dc:creator>
  <cp:keywords/>
  <dc:description/>
  <cp:lastModifiedBy>Марина Кузьмина</cp:lastModifiedBy>
  <cp:lastPrinted>2024-04-24T08:48:24Z</cp:lastPrinted>
  <dcterms:created xsi:type="dcterms:W3CDTF">2006-11-14T07:00:50Z</dcterms:created>
  <dcterms:modified xsi:type="dcterms:W3CDTF">2024-05-03T11:23:43Z</dcterms:modified>
  <cp:category/>
  <cp:version/>
  <cp:contentType/>
  <cp:contentStatus/>
</cp:coreProperties>
</file>